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Walford\Desktop\Canvas Customers\"/>
    </mc:Choice>
  </mc:AlternateContent>
  <bookViews>
    <workbookView xWindow="0" yWindow="0" windowWidth="20688" windowHeight="7548"/>
  </bookViews>
  <sheets>
    <sheet name="Sheet1" sheetId="1" r:id="rId1"/>
  </sheets>
  <definedNames>
    <definedName name="f_choice">Sheet1!$B$41:$B$42</definedName>
    <definedName name="units">Sheet1!$B$44:$B$47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E15" i="1"/>
  <c r="F28" i="1" l="1"/>
  <c r="F29" i="1"/>
  <c r="D38" i="1"/>
  <c r="D45" i="1"/>
  <c r="F32" i="1"/>
  <c r="D36" i="1"/>
  <c r="J14" i="1" s="1"/>
  <c r="D37" i="1"/>
  <c r="J12" i="1"/>
  <c r="K12" i="1"/>
  <c r="K20" i="1"/>
  <c r="K19" i="1"/>
  <c r="K15" i="1"/>
  <c r="K14" i="1"/>
  <c r="E13" i="1"/>
  <c r="E12" i="1"/>
  <c r="J19" i="1" l="1"/>
  <c r="J23" i="1"/>
  <c r="J15" i="1"/>
  <c r="J17" i="1" s="1"/>
  <c r="J20" i="1" s="1"/>
  <c r="J26" i="1" l="1"/>
  <c r="J29" i="1"/>
  <c r="J22" i="1"/>
  <c r="J25" i="1" l="1"/>
  <c r="J28" i="1"/>
</calcChain>
</file>

<file path=xl/comments1.xml><?xml version="1.0" encoding="utf-8"?>
<comments xmlns="http://schemas.openxmlformats.org/spreadsheetml/2006/main">
  <authors>
    <author>Alan Walford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What Camera can see (even if off the table)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The width or depth of table working surface (do not include any rails etc.)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What Camera can see but restricted to width of table.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Free form. Enter any text to help you remember.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This is the size of what each image pixel captures on the table.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The camera specs will list the actual focal length of the lens, or its 35mm film equivalent. Pick one.</t>
        </r>
      </text>
    </comment>
  </commentList>
</comments>
</file>

<file path=xl/sharedStrings.xml><?xml version="1.0" encoding="utf-8"?>
<sst xmlns="http://schemas.openxmlformats.org/spreadsheetml/2006/main" count="75" uniqueCount="53">
  <si>
    <t>Calculations for PhotoModeler Camera Setup for 2D Template Digitizing</t>
  </si>
  <si>
    <t xml:space="preserve">© 2017 Copyright Eos Systems Inc. </t>
  </si>
  <si>
    <t>Collect this information from your camera:</t>
  </si>
  <si>
    <t>Camera Name</t>
  </si>
  <si>
    <t>Calculated values:</t>
  </si>
  <si>
    <t>height</t>
  </si>
  <si>
    <t>width</t>
  </si>
  <si>
    <t>Extents of permanent targets</t>
  </si>
  <si>
    <t>mm</t>
  </si>
  <si>
    <t>Size to print PM Coded Targets:</t>
  </si>
  <si>
    <t>in</t>
  </si>
  <si>
    <t>A: Actual Focal Length</t>
  </si>
  <si>
    <t>Focal Length</t>
  </si>
  <si>
    <t>B:  35mm Equivalent</t>
  </si>
  <si>
    <t>Image chip width</t>
  </si>
  <si>
    <t>35mm equivlant focal length</t>
  </si>
  <si>
    <t>Height of camera above table:</t>
  </si>
  <si>
    <t>pixel count</t>
  </si>
  <si>
    <t>mega</t>
  </si>
  <si>
    <t>Choose option A or B:</t>
  </si>
  <si>
    <t>&lt;-enter this</t>
  </si>
  <si>
    <t>ignore below but leave</t>
  </si>
  <si>
    <t>A: actual focal length</t>
  </si>
  <si>
    <t>B: 35mm equivalent</t>
  </si>
  <si>
    <t>Pixel size on table:</t>
  </si>
  <si>
    <t>Minimum diameter of permanent targets:</t>
  </si>
  <si>
    <t>ft</t>
  </si>
  <si>
    <t>cm</t>
  </si>
  <si>
    <t>m</t>
  </si>
  <si>
    <t>Units of measure (ft, in, m, cm):</t>
  </si>
  <si>
    <t>Image Resolution width (pixels):</t>
  </si>
  <si>
    <t>Image Resolution height  (pixels):</t>
  </si>
  <si>
    <t>35mm equiv. focal length</t>
  </si>
  <si>
    <t xml:space="preserve">computed </t>
  </si>
  <si>
    <t>&lt;-pick this</t>
  </si>
  <si>
    <t>Canon EOS Rebel T5i, EF-S 18-55</t>
  </si>
  <si>
    <t>Assumptions:</t>
  </si>
  <si>
    <t>1. Height of table over floor:</t>
  </si>
  <si>
    <t>2. Height of camera mount over floor:</t>
  </si>
  <si>
    <t>(see diagram below)</t>
  </si>
  <si>
    <t>Instructions: Fill in tan values, use computed blue values.</t>
  </si>
  <si>
    <t>units to mm factor</t>
  </si>
  <si>
    <t>Collect this information from your room and table:</t>
  </si>
  <si>
    <t>1) templates are placed on a rectangular table to be digitized</t>
  </si>
  <si>
    <t>2) the camera is mounted directly over a table, and is pointing straight down.</t>
  </si>
  <si>
    <t>3) the camera has square pixels (common with today's cameras)</t>
  </si>
  <si>
    <t>4. Length of table</t>
  </si>
  <si>
    <t>Camera View Area</t>
  </si>
  <si>
    <t>View Area on Table</t>
  </si>
  <si>
    <t>3. Depth of table</t>
  </si>
  <si>
    <t>support:  support@photomodeler.com</t>
  </si>
  <si>
    <t>See associated document: Using_PhotoModeler_for_2D_Template_Digitization.pdf</t>
  </si>
  <si>
    <t>See diagrams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</si>
</sst>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ill="1"/>
    <xf numFmtId="0" fontId="0" fillId="3" borderId="0" xfId="0" applyFill="1" applyAlignment="1">
      <alignment horizontal="right"/>
    </xf>
    <xf numFmtId="2" fontId="0" fillId="2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165" fontId="0" fillId="2" borderId="0" xfId="0" applyNumberFormat="1" applyFill="1"/>
    <xf numFmtId="0" fontId="0" fillId="0" borderId="0" xfId="0" applyFont="1"/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464820</xdr:colOff>
      <xdr:row>44</xdr:row>
      <xdr:rowOff>15240</xdr:rowOff>
    </xdr:from>
    <xdr:to>
      <xdr:col>9</xdr:col>
      <xdr:colOff>327660</xdr:colOff>
      <xdr:row>47</xdr:row>
      <xdr:rowOff>121920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9AA4BA4A-B45B-4C4C-97EF-43F920639246}"/>
            </a:ext>
          </a:extLst>
        </xdr:cNvPr>
        <xdr:cNvGrpSpPr/>
      </xdr:nvGrpSpPr>
      <xdr:grpSpPr>
        <a:xfrm>
          <a:off x="5859780" y="7970520"/>
          <a:ext cx="2263140" cy="655320"/>
          <a:chOff x="7018020" y="6644640"/>
          <a:chExt cx="2263140" cy="65532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BB0C6DA5-6289-4CB0-A526-254B4867C84F}"/>
              </a:ext>
            </a:extLst>
          </xdr:cNvPr>
          <xdr:cNvSpPr/>
        </xdr:nvSpPr>
        <xdr:spPr>
          <a:xfrm>
            <a:off x="7018020" y="6644640"/>
            <a:ext cx="2263140" cy="16002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3354B885-A24C-4D87-BAC8-709FEFE92DBB}"/>
              </a:ext>
            </a:extLst>
          </xdr:cNvPr>
          <xdr:cNvSpPr/>
        </xdr:nvSpPr>
        <xdr:spPr>
          <a:xfrm>
            <a:off x="7185660" y="6819900"/>
            <a:ext cx="144780" cy="48006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26555969-400B-4493-BC0E-1D7361421B72}"/>
              </a:ext>
            </a:extLst>
          </xdr:cNvPr>
          <xdr:cNvSpPr/>
        </xdr:nvSpPr>
        <xdr:spPr>
          <a:xfrm>
            <a:off x="8983980" y="6819900"/>
            <a:ext cx="144780" cy="48006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5</xdr:col>
      <xdr:colOff>129540</xdr:colOff>
      <xdr:row>32</xdr:row>
      <xdr:rowOff>45720</xdr:rowOff>
    </xdr:from>
    <xdr:to>
      <xdr:col>9</xdr:col>
      <xdr:colOff>434340</xdr:colOff>
      <xdr:row>47</xdr:row>
      <xdr:rowOff>144780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D48DCBA-79FB-416F-A083-4A24917D0B59}"/>
            </a:ext>
          </a:extLst>
        </xdr:cNvPr>
        <xdr:cNvSpPr/>
      </xdr:nvSpPr>
      <xdr:spPr>
        <a:xfrm>
          <a:off x="4107180" y="5440680"/>
          <a:ext cx="4122420" cy="2842260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1341120</xdr:colOff>
      <xdr:row>33</xdr:row>
      <xdr:rowOff>76200</xdr:rowOff>
    </xdr:from>
    <xdr:to>
      <xdr:col>7</xdr:col>
      <xdr:colOff>1661160</xdr:colOff>
      <xdr:row>34</xdr:row>
      <xdr:rowOff>22860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D493641-0B1D-423F-A24F-4268F15CF2D7}"/>
            </a:ext>
          </a:extLst>
        </xdr:cNvPr>
        <xdr:cNvSpPr/>
      </xdr:nvSpPr>
      <xdr:spPr>
        <a:xfrm>
          <a:off x="6736080" y="5654040"/>
          <a:ext cx="320040" cy="129540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1430617</xdr:colOff>
      <xdr:row>34</xdr:row>
      <xdr:rowOff>24056</xdr:rowOff>
    </xdr:from>
    <xdr:to>
      <xdr:col>7</xdr:col>
      <xdr:colOff>1538940</xdr:colOff>
      <xdr:row>34</xdr:row>
      <xdr:rowOff>98612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8B2BAFB-2362-4048-A860-783460EBA200}"/>
            </a:ext>
          </a:extLst>
        </xdr:cNvPr>
        <xdr:cNvSpPr/>
      </xdr:nvSpPr>
      <xdr:spPr>
        <a:xfrm>
          <a:off x="6825577" y="5784776"/>
          <a:ext cx="108323" cy="7455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548640</xdr:colOff>
      <xdr:row>34</xdr:row>
      <xdr:rowOff>9114</xdr:rowOff>
    </xdr:from>
    <xdr:to>
      <xdr:col>7</xdr:col>
      <xdr:colOff>1296744</xdr:colOff>
      <xdr:row>34</xdr:row>
      <xdr:rowOff>9114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1B07464-21B4-4834-8476-15F7EE6D53E1}"/>
            </a:ext>
          </a:extLst>
        </xdr:cNvPr>
        <xdr:cNvCxnSpPr>
          <a:endCxn id="25" idx="2"/>
        </xdr:cNvCxnSpPr>
      </xdr:nvCxnSpPr>
      <xdr:spPr>
        <a:xfrm flipH="1">
          <a:off x="4526280" y="5769834"/>
          <a:ext cx="216542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456004</xdr:colOff>
      <xdr:row>44</xdr:row>
      <xdr:rowOff>12103</xdr:rowOff>
    </xdr:from>
    <xdr:to>
      <xdr:col>7</xdr:col>
      <xdr:colOff>450327</xdr:colOff>
      <xdr:row>44</xdr:row>
      <xdr:rowOff>12103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299708F-502C-4F9B-923B-23F1A2F322B4}"/>
            </a:ext>
          </a:extLst>
        </xdr:cNvPr>
        <xdr:cNvCxnSpPr/>
      </xdr:nvCxnSpPr>
      <xdr:spPr>
        <a:xfrm flipH="1">
          <a:off x="5218504" y="7601623"/>
          <a:ext cx="6267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118633</xdr:colOff>
      <xdr:row>44</xdr:row>
      <xdr:rowOff>24056</xdr:rowOff>
    </xdr:from>
    <xdr:to>
      <xdr:col>7</xdr:col>
      <xdr:colOff>118633</xdr:colOff>
      <xdr:row>47</xdr:row>
      <xdr:rowOff>128494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E0DDABDD-8F86-4B6D-9D61-9B7B2B59E200}"/>
            </a:ext>
          </a:extLst>
        </xdr:cNvPr>
        <xdr:cNvCxnSpPr/>
      </xdr:nvCxnSpPr>
      <xdr:spPr>
        <a:xfrm>
          <a:off x="5513593" y="7613576"/>
          <a:ext cx="0" cy="653078"/>
        </a:xfrm>
        <a:prstGeom prst="straightConnector1">
          <a:avLst/>
        </a:prstGeom>
        <a:ln>
          <a:solidFill>
            <a:schemeClr val="accent2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103542</xdr:colOff>
      <xdr:row>34</xdr:row>
      <xdr:rowOff>16585</xdr:rowOff>
    </xdr:from>
    <xdr:to>
      <xdr:col>6</xdr:col>
      <xdr:colOff>103542</xdr:colOff>
      <xdr:row>47</xdr:row>
      <xdr:rowOff>127747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63669085-9E96-444D-9175-94F5E9E84838}"/>
            </a:ext>
          </a:extLst>
        </xdr:cNvPr>
        <xdr:cNvCxnSpPr/>
      </xdr:nvCxnSpPr>
      <xdr:spPr>
        <a:xfrm>
          <a:off x="4866042" y="5777305"/>
          <a:ext cx="0" cy="2488602"/>
        </a:xfrm>
        <a:prstGeom prst="straightConnector1">
          <a:avLst/>
        </a:prstGeom>
        <a:ln>
          <a:solidFill>
            <a:schemeClr val="accent2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213360</xdr:colOff>
      <xdr:row>38</xdr:row>
      <xdr:rowOff>0</xdr:rowOff>
    </xdr:from>
    <xdr:ext cx="1176219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E14DF10-E7F0-4DB6-9848-347B100CFED0}"/>
            </a:ext>
          </a:extLst>
        </xdr:cNvPr>
        <xdr:cNvSpPr txBox="1"/>
      </xdr:nvSpPr>
      <xdr:spPr>
        <a:xfrm>
          <a:off x="4191000" y="6492240"/>
          <a:ext cx="1176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2. Camera</a:t>
          </a:r>
          <a:r>
            <a:rPr lang="en-CA" sz="1100" baseline="0"/>
            <a:t> Height</a:t>
          </a:r>
          <a:endParaRPr lang="en-CA" sz="1100"/>
        </a:p>
      </xdr:txBody>
    </xdr:sp>
    <xdr:clientData/>
  </xdr:oneCellAnchor>
  <xdr:oneCellAnchor>
    <xdr:from>
      <xdr:col>6</xdr:col>
      <xdr:colOff>205740</xdr:colOff>
      <xdr:row>45</xdr:row>
      <xdr:rowOff>60960</xdr:rowOff>
    </xdr:from>
    <xdr:ext cx="10468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34CEB49-41EE-4589-BDF5-60366F866F66}"/>
            </a:ext>
          </a:extLst>
        </xdr:cNvPr>
        <xdr:cNvSpPr txBox="1"/>
      </xdr:nvSpPr>
      <xdr:spPr>
        <a:xfrm>
          <a:off x="4968240" y="7833360"/>
          <a:ext cx="1046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1. Table </a:t>
          </a:r>
          <a:r>
            <a:rPr lang="en-CA" sz="1100" baseline="0"/>
            <a:t>Height</a:t>
          </a:r>
          <a:endParaRPr lang="en-CA" sz="1100"/>
        </a:p>
      </xdr:txBody>
    </xdr:sp>
    <xdr:clientData/>
  </xdr:oneCellAnchor>
  <xdr:oneCellAnchor>
    <xdr:from>
      <xdr:col>7</xdr:col>
      <xdr:colOff>1676400</xdr:colOff>
      <xdr:row>32</xdr:row>
      <xdr:rowOff>160020</xdr:rowOff>
    </xdr:from>
    <xdr:ext cx="627095" cy="3276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0D3AF72-64E8-4D62-AC03-272724912FFD}"/>
            </a:ext>
          </a:extLst>
        </xdr:cNvPr>
        <xdr:cNvSpPr txBox="1"/>
      </xdr:nvSpPr>
      <xdr:spPr>
        <a:xfrm>
          <a:off x="7071360" y="5554980"/>
          <a:ext cx="627095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/>
            <a:t>Camera</a:t>
          </a:r>
          <a:endParaRPr lang="en-CA" sz="1100" baseline="0"/>
        </a:p>
        <a:p>
          <a:endParaRPr lang="en-CA" sz="1100"/>
        </a:p>
      </xdr:txBody>
    </xdr:sp>
    <xdr:clientData/>
  </xdr:oneCellAnchor>
  <xdr:oneCellAnchor>
    <xdr:from>
      <xdr:col>8</xdr:col>
      <xdr:colOff>38100</xdr:colOff>
      <xdr:row>42</xdr:row>
      <xdr:rowOff>53340</xdr:rowOff>
    </xdr:from>
    <xdr:ext cx="627095" cy="3276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C0B2190-5BF5-4FD3-889A-8216A2E869BD}"/>
            </a:ext>
          </a:extLst>
        </xdr:cNvPr>
        <xdr:cNvSpPr txBox="1"/>
      </xdr:nvSpPr>
      <xdr:spPr>
        <a:xfrm>
          <a:off x="7223760" y="7277100"/>
          <a:ext cx="627095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/>
            <a:t>Table</a:t>
          </a:r>
        </a:p>
        <a:p>
          <a:endParaRPr lang="en-CA" sz="1100"/>
        </a:p>
      </xdr:txBody>
    </xdr:sp>
    <xdr:clientData/>
  </xdr:oneCellAnchor>
  <xdr:twoCellAnchor>
    <xdr:from>
      <xdr:col>7</xdr:col>
      <xdr:colOff>1501140</xdr:colOff>
      <xdr:row>32</xdr:row>
      <xdr:rowOff>60960</xdr:rowOff>
    </xdr:from>
    <xdr:to>
      <xdr:col>7</xdr:col>
      <xdr:colOff>1501140</xdr:colOff>
      <xdr:row>33</xdr:row>
      <xdr:rowOff>76200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37C1DE94-1428-403D-BF2F-D759CF194E1D}"/>
            </a:ext>
          </a:extLst>
        </xdr:cNvPr>
        <xdr:cNvCxnSpPr>
          <a:stCxn id="7" idx="0"/>
        </xdr:cNvCxnSpPr>
      </xdr:nvCxnSpPr>
      <xdr:spPr>
        <a:xfrm flipV="1">
          <a:off x="6896100" y="5455920"/>
          <a:ext cx="0" cy="198120"/>
        </a:xfrm>
        <a:prstGeom prst="line">
          <a:avLst/>
        </a:prstGeom>
        <a:ln w="539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32</xdr:row>
      <xdr:rowOff>45720</xdr:rowOff>
    </xdr:from>
    <xdr:to>
      <xdr:col>17</xdr:col>
      <xdr:colOff>541020</xdr:colOff>
      <xdr:row>47</xdr:row>
      <xdr:rowOff>144780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69122D2-9D6E-441A-ADB4-A979241A331E}"/>
            </a:ext>
          </a:extLst>
        </xdr:cNvPr>
        <xdr:cNvSpPr/>
      </xdr:nvSpPr>
      <xdr:spPr>
        <a:xfrm>
          <a:off x="8382000" y="5440680"/>
          <a:ext cx="5044440" cy="2842260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693420</xdr:colOff>
      <xdr:row>35</xdr:row>
      <xdr:rowOff>99060</xdr:rowOff>
    </xdr:from>
    <xdr:to>
      <xdr:col>16</xdr:col>
      <xdr:colOff>563880</xdr:colOff>
      <xdr:row>44</xdr:row>
      <xdr:rowOff>99060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645B0A0-1A0D-4968-8ED0-9015C02B702F}"/>
            </a:ext>
          </a:extLst>
        </xdr:cNvPr>
        <xdr:cNvSpPr/>
      </xdr:nvSpPr>
      <xdr:spPr>
        <a:xfrm>
          <a:off x="8488680" y="6042660"/>
          <a:ext cx="4351020" cy="16459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9</xdr:col>
      <xdr:colOff>800100</xdr:colOff>
      <xdr:row>36</xdr:row>
      <xdr:rowOff>38100</xdr:rowOff>
    </xdr:from>
    <xdr:ext cx="627095" cy="3276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AC0DF1F-DFC0-42B2-9FE9-20B2EA7DF704}"/>
            </a:ext>
          </a:extLst>
        </xdr:cNvPr>
        <xdr:cNvSpPr txBox="1"/>
      </xdr:nvSpPr>
      <xdr:spPr>
        <a:xfrm>
          <a:off x="8595360" y="6164580"/>
          <a:ext cx="627095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/>
            <a:t>Table</a:t>
          </a:r>
        </a:p>
        <a:p>
          <a:endParaRPr lang="en-CA" sz="1100"/>
        </a:p>
      </xdr:txBody>
    </xdr:sp>
    <xdr:clientData/>
  </xdr:oneCellAnchor>
  <xdr:twoCellAnchor>
    <xdr:from>
      <xdr:col>11</xdr:col>
      <xdr:colOff>281940</xdr:colOff>
      <xdr:row>34</xdr:row>
      <xdr:rowOff>121920</xdr:rowOff>
    </xdr:from>
    <xdr:to>
      <xdr:col>15</xdr:col>
      <xdr:colOff>129540</xdr:colOff>
      <xdr:row>45</xdr:row>
      <xdr:rowOff>53340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25542B75-1887-4CE9-94C2-D9F25E0D6DF5}"/>
            </a:ext>
          </a:extLst>
        </xdr:cNvPr>
        <xdr:cNvSpPr/>
      </xdr:nvSpPr>
      <xdr:spPr>
        <a:xfrm>
          <a:off x="9509760" y="5882640"/>
          <a:ext cx="2286000" cy="1943100"/>
        </a:xfrm>
        <a:prstGeom prst="rect">
          <a:avLst/>
        </a:prstGeom>
        <a:noFill/>
        <a:ln w="31750">
          <a:solidFill>
            <a:schemeClr val="accent2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5</xdr:col>
      <xdr:colOff>182880</xdr:colOff>
      <xdr:row>32</xdr:row>
      <xdr:rowOff>53340</xdr:rowOff>
    </xdr:from>
    <xdr:ext cx="731520" cy="3276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E822D77-63D6-416B-BB0A-8D15655BBB7F}"/>
            </a:ext>
          </a:extLst>
        </xdr:cNvPr>
        <xdr:cNvSpPr txBox="1"/>
      </xdr:nvSpPr>
      <xdr:spPr>
        <a:xfrm>
          <a:off x="4160520" y="5448300"/>
          <a:ext cx="73152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>
              <a:solidFill>
                <a:schemeClr val="accent5">
                  <a:lumMod val="50000"/>
                </a:schemeClr>
              </a:solidFill>
            </a:rPr>
            <a:t>Side View</a:t>
          </a:r>
          <a:endParaRPr lang="en-CA" sz="1100" baseline="0">
            <a:solidFill>
              <a:schemeClr val="accent5">
                <a:lumMod val="50000"/>
              </a:schemeClr>
            </a:solidFill>
          </a:endParaRPr>
        </a:p>
        <a:p>
          <a:endParaRPr lang="en-CA" sz="1100"/>
        </a:p>
      </xdr:txBody>
    </xdr:sp>
    <xdr:clientData/>
  </xdr:oneCellAnchor>
  <xdr:oneCellAnchor>
    <xdr:from>
      <xdr:col>9</xdr:col>
      <xdr:colOff>624840</xdr:colOff>
      <xdr:row>32</xdr:row>
      <xdr:rowOff>68580</xdr:rowOff>
    </xdr:from>
    <xdr:ext cx="731520" cy="3276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9B4C85A-82D8-40E5-B074-DDD3F16EEF64}"/>
            </a:ext>
          </a:extLst>
        </xdr:cNvPr>
        <xdr:cNvSpPr txBox="1"/>
      </xdr:nvSpPr>
      <xdr:spPr>
        <a:xfrm>
          <a:off x="8420100" y="5463540"/>
          <a:ext cx="73152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>
              <a:solidFill>
                <a:schemeClr val="accent5">
                  <a:lumMod val="50000"/>
                </a:schemeClr>
              </a:solidFill>
            </a:rPr>
            <a:t>Top View</a:t>
          </a:r>
          <a:endParaRPr lang="en-CA" sz="1100" baseline="0">
            <a:solidFill>
              <a:schemeClr val="accent5">
                <a:lumMod val="50000"/>
              </a:schemeClr>
            </a:solidFill>
          </a:endParaRPr>
        </a:p>
        <a:p>
          <a:endParaRPr lang="en-CA" sz="1100"/>
        </a:p>
      </xdr:txBody>
    </xdr:sp>
    <xdr:clientData/>
  </xdr:oneCellAnchor>
  <xdr:twoCellAnchor>
    <xdr:from>
      <xdr:col>11</xdr:col>
      <xdr:colOff>320040</xdr:colOff>
      <xdr:row>35</xdr:row>
      <xdr:rowOff>137160</xdr:rowOff>
    </xdr:from>
    <xdr:to>
      <xdr:col>15</xdr:col>
      <xdr:colOff>114300</xdr:colOff>
      <xdr:row>44</xdr:row>
      <xdr:rowOff>68580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EBD5FDB7-09F9-44B7-B5E4-860B0BB28366}"/>
            </a:ext>
          </a:extLst>
        </xdr:cNvPr>
        <xdr:cNvSpPr/>
      </xdr:nvSpPr>
      <xdr:spPr>
        <a:xfrm>
          <a:off x="9547860" y="6080760"/>
          <a:ext cx="2232660" cy="1577340"/>
        </a:xfrm>
        <a:prstGeom prst="rect">
          <a:avLst/>
        </a:prstGeom>
        <a:noFill/>
        <a:ln w="317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12</xdr:col>
      <xdr:colOff>342900</xdr:colOff>
      <xdr:row>45</xdr:row>
      <xdr:rowOff>167640</xdr:rowOff>
    </xdr:from>
    <xdr:ext cx="1059970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6403513-510F-432B-B97E-7CA359EBC76A}"/>
            </a:ext>
          </a:extLst>
        </xdr:cNvPr>
        <xdr:cNvSpPr txBox="1"/>
      </xdr:nvSpPr>
      <xdr:spPr>
        <a:xfrm>
          <a:off x="10180320" y="7940040"/>
          <a:ext cx="10599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4. Table </a:t>
          </a:r>
          <a:r>
            <a:rPr lang="en-CA" sz="1100" baseline="0"/>
            <a:t>Length</a:t>
          </a:r>
          <a:endParaRPr lang="en-CA" sz="1100"/>
        </a:p>
      </xdr:txBody>
    </xdr:sp>
    <xdr:clientData/>
  </xdr:oneCellAnchor>
  <xdr:oneCellAnchor>
    <xdr:from>
      <xdr:col>16</xdr:col>
      <xdr:colOff>160020</xdr:colOff>
      <xdr:row>38</xdr:row>
      <xdr:rowOff>144780</xdr:rowOff>
    </xdr:from>
    <xdr:ext cx="1021049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F9ED9-0CE4-419B-86FF-F1B0759050EB}"/>
            </a:ext>
          </a:extLst>
        </xdr:cNvPr>
        <xdr:cNvSpPr txBox="1"/>
      </xdr:nvSpPr>
      <xdr:spPr>
        <a:xfrm>
          <a:off x="12435840" y="6637020"/>
          <a:ext cx="10210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3. Table Depth</a:t>
          </a:r>
        </a:p>
      </xdr:txBody>
    </xdr:sp>
    <xdr:clientData/>
  </xdr:oneCellAnchor>
  <xdr:twoCellAnchor>
    <xdr:from>
      <xdr:col>17</xdr:col>
      <xdr:colOff>111013</xdr:colOff>
      <xdr:row>35</xdr:row>
      <xdr:rowOff>100256</xdr:rowOff>
    </xdr:from>
    <xdr:to>
      <xdr:col>17</xdr:col>
      <xdr:colOff>111013</xdr:colOff>
      <xdr:row>44</xdr:row>
      <xdr:rowOff>114300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EBCD0785-D9FE-491C-A797-A9BE14DD50CA}"/>
            </a:ext>
          </a:extLst>
        </xdr:cNvPr>
        <xdr:cNvCxnSpPr/>
      </xdr:nvCxnSpPr>
      <xdr:spPr>
        <a:xfrm>
          <a:off x="12996433" y="6043856"/>
          <a:ext cx="0" cy="1659964"/>
        </a:xfrm>
        <a:prstGeom prst="straightConnector1">
          <a:avLst/>
        </a:prstGeom>
        <a:ln>
          <a:solidFill>
            <a:schemeClr val="accent2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693420</xdr:colOff>
      <xdr:row>45</xdr:row>
      <xdr:rowOff>160020</xdr:rowOff>
    </xdr:from>
    <xdr:to>
      <xdr:col>16</xdr:col>
      <xdr:colOff>586740</xdr:colOff>
      <xdr:row>45</xdr:row>
      <xdr:rowOff>160020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9B6BD47C-E608-4E89-8A7E-5530BF5D7220}"/>
            </a:ext>
          </a:extLst>
        </xdr:cNvPr>
        <xdr:cNvCxnSpPr/>
      </xdr:nvCxnSpPr>
      <xdr:spPr>
        <a:xfrm>
          <a:off x="8488680" y="7932420"/>
          <a:ext cx="4373880" cy="0"/>
        </a:xfrm>
        <a:prstGeom prst="straightConnector1">
          <a:avLst/>
        </a:prstGeom>
        <a:ln>
          <a:solidFill>
            <a:schemeClr val="accent2">
              <a:lumMod val="50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121920</xdr:colOff>
      <xdr:row>34</xdr:row>
      <xdr:rowOff>91440</xdr:rowOff>
    </xdr:from>
    <xdr:ext cx="1341120" cy="3276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1386FF5-583E-4DBB-9C58-24D2F2898E1E}"/>
            </a:ext>
          </a:extLst>
        </xdr:cNvPr>
        <xdr:cNvSpPr txBox="1"/>
      </xdr:nvSpPr>
      <xdr:spPr>
        <a:xfrm>
          <a:off x="9959340" y="5852160"/>
          <a:ext cx="134112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/>
            <a:t>View Area on Table</a:t>
          </a:r>
        </a:p>
        <a:p>
          <a:endParaRPr lang="en-CA" sz="1100" baseline="0"/>
        </a:p>
        <a:p>
          <a:endParaRPr lang="en-CA" sz="1100"/>
        </a:p>
      </xdr:txBody>
    </xdr:sp>
    <xdr:clientData/>
  </xdr:oneCellAnchor>
  <xdr:oneCellAnchor>
    <xdr:from>
      <xdr:col>12</xdr:col>
      <xdr:colOff>76200</xdr:colOff>
      <xdr:row>33</xdr:row>
      <xdr:rowOff>76200</xdr:rowOff>
    </xdr:from>
    <xdr:ext cx="1280160" cy="3276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80873A-ACB2-4534-8355-2F1732F94868}"/>
            </a:ext>
          </a:extLst>
        </xdr:cNvPr>
        <xdr:cNvSpPr txBox="1"/>
      </xdr:nvSpPr>
      <xdr:spPr>
        <a:xfrm>
          <a:off x="9913620" y="5654040"/>
          <a:ext cx="128016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>
              <a:solidFill>
                <a:schemeClr val="accent2">
                  <a:lumMod val="75000"/>
                </a:schemeClr>
              </a:solidFill>
            </a:rPr>
            <a:t>Camera View Area</a:t>
          </a:r>
        </a:p>
        <a:p>
          <a:endParaRPr lang="en-CA" sz="1100"/>
        </a:p>
      </xdr:txBody>
    </xdr:sp>
    <xdr:clientData/>
  </xdr:oneCellAnchor>
  <xdr:oneCellAnchor>
    <xdr:from>
      <xdr:col>12</xdr:col>
      <xdr:colOff>236220</xdr:colOff>
      <xdr:row>36</xdr:row>
      <xdr:rowOff>99060</xdr:rowOff>
    </xdr:from>
    <xdr:ext cx="1341120" cy="3276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252F35E-F497-4E9F-B4DD-A060844FD5CC}"/>
            </a:ext>
          </a:extLst>
        </xdr:cNvPr>
        <xdr:cNvSpPr txBox="1"/>
      </xdr:nvSpPr>
      <xdr:spPr>
        <a:xfrm>
          <a:off x="10073640" y="6225540"/>
          <a:ext cx="134112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>
              <a:solidFill>
                <a:srgbClr val="7030A0"/>
              </a:solidFill>
            </a:rPr>
            <a:t>Extents of targets</a:t>
          </a:r>
        </a:p>
        <a:p>
          <a:endParaRPr lang="en-CA" sz="1100" baseline="0"/>
        </a:p>
        <a:p>
          <a:endParaRPr lang="en-CA" sz="1100" baseline="0"/>
        </a:p>
        <a:p>
          <a:endParaRPr lang="en-CA" sz="1100"/>
        </a:p>
      </xdr:txBody>
    </xdr:sp>
    <xdr:clientData/>
  </xdr:oneCellAnchor>
  <xdr:twoCellAnchor>
    <xdr:from>
      <xdr:col>11</xdr:col>
      <xdr:colOff>411480</xdr:colOff>
      <xdr:row>36</xdr:row>
      <xdr:rowOff>53340</xdr:rowOff>
    </xdr:from>
    <xdr:to>
      <xdr:col>14</xdr:col>
      <xdr:colOff>579120</xdr:colOff>
      <xdr:row>43</xdr:row>
      <xdr:rowOff>152400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17925A3-37B6-4FC7-B2DF-2190AE2C0A9F}"/>
            </a:ext>
          </a:extLst>
        </xdr:cNvPr>
        <xdr:cNvSpPr/>
      </xdr:nvSpPr>
      <xdr:spPr>
        <a:xfrm>
          <a:off x="9639300" y="6179820"/>
          <a:ext cx="1996440" cy="1379220"/>
        </a:xfrm>
        <a:prstGeom prst="rect">
          <a:avLst/>
        </a:prstGeom>
        <a:noFill/>
        <a:ln w="22225">
          <a:solidFill>
            <a:srgbClr val="7030A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13</xdr:col>
      <xdr:colOff>126253</xdr:colOff>
      <xdr:row>38</xdr:row>
      <xdr:rowOff>144780</xdr:rowOff>
    </xdr:from>
    <xdr:to>
      <xdr:col>13</xdr:col>
      <xdr:colOff>126253</xdr:colOff>
      <xdr:row>41</xdr:row>
      <xdr:rowOff>106680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16019148-A971-45A8-BF4A-42D14E43C6DA}"/>
            </a:ext>
          </a:extLst>
        </xdr:cNvPr>
        <xdr:cNvCxnSpPr/>
      </xdr:nvCxnSpPr>
      <xdr:spPr>
        <a:xfrm>
          <a:off x="10573273" y="6637020"/>
          <a:ext cx="0" cy="510540"/>
        </a:xfrm>
        <a:prstGeom prst="straightConnector1">
          <a:avLst/>
        </a:prstGeom>
        <a:ln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503443</xdr:colOff>
      <xdr:row>40</xdr:row>
      <xdr:rowOff>19050</xdr:rowOff>
    </xdr:from>
    <xdr:to>
      <xdr:col>13</xdr:col>
      <xdr:colOff>404383</xdr:colOff>
      <xdr:row>40</xdr:row>
      <xdr:rowOff>19050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E574D9B7-D5A3-44FB-B8F4-1236CA91258F}"/>
            </a:ext>
          </a:extLst>
        </xdr:cNvPr>
        <xdr:cNvCxnSpPr/>
      </xdr:nvCxnSpPr>
      <xdr:spPr>
        <a:xfrm rot="5400000">
          <a:off x="10596133" y="6621780"/>
          <a:ext cx="0" cy="510540"/>
        </a:xfrm>
        <a:prstGeom prst="straightConnector1">
          <a:avLst/>
        </a:prstGeom>
        <a:ln>
          <a:solidFill>
            <a:srgbClr val="7030A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342900</xdr:colOff>
      <xdr:row>39</xdr:row>
      <xdr:rowOff>68580</xdr:rowOff>
    </xdr:from>
    <xdr:ext cx="251460" cy="24384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CFDD9A9-BDBA-47BC-B514-FFFB3A4CC505}"/>
            </a:ext>
          </a:extLst>
        </xdr:cNvPr>
        <xdr:cNvSpPr txBox="1"/>
      </xdr:nvSpPr>
      <xdr:spPr>
        <a:xfrm>
          <a:off x="10789920" y="6743700"/>
          <a:ext cx="251460" cy="243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>
              <a:solidFill>
                <a:srgbClr val="7030A0"/>
              </a:solidFill>
            </a:rPr>
            <a:t>w</a:t>
          </a:r>
        </a:p>
        <a:p>
          <a:endParaRPr lang="en-CA" sz="1100" baseline="0"/>
        </a:p>
        <a:p>
          <a:endParaRPr lang="en-CA" sz="1100" baseline="0"/>
        </a:p>
        <a:p>
          <a:endParaRPr lang="en-CA" sz="1100"/>
        </a:p>
      </xdr:txBody>
    </xdr:sp>
    <xdr:clientData/>
  </xdr:oneCellAnchor>
  <xdr:oneCellAnchor>
    <xdr:from>
      <xdr:col>13</xdr:col>
      <xdr:colOff>7620</xdr:colOff>
      <xdr:row>37</xdr:row>
      <xdr:rowOff>106680</xdr:rowOff>
    </xdr:from>
    <xdr:ext cx="274320" cy="27432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F504FE32-E8A3-4BEE-B2B9-404CF2232DD1}"/>
            </a:ext>
          </a:extLst>
        </xdr:cNvPr>
        <xdr:cNvSpPr txBox="1"/>
      </xdr:nvSpPr>
      <xdr:spPr>
        <a:xfrm>
          <a:off x="10454640" y="6416040"/>
          <a:ext cx="27432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 baseline="0">
              <a:solidFill>
                <a:srgbClr val="7030A0"/>
              </a:solidFill>
            </a:rPr>
            <a:t>h</a:t>
          </a:r>
        </a:p>
        <a:p>
          <a:endParaRPr lang="en-CA" sz="1100" baseline="0"/>
        </a:p>
        <a:p>
          <a:endParaRPr lang="en-CA" sz="1100" baseline="0"/>
        </a:p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7"/>
  <sheetViews>
    <sheetView tabSelected="1" zoomScaleNormal="100" workbookViewId="0">
      <selection activeCell="J10" sqref="J10"/>
    </sheetView>
  </sheetViews>
  <sheetFormatPr defaultRowHeight="14.4" x14ac:dyDescent="0.3"/>
  <cols>
    <col min="1" max="1" width="6.6640625" customWidth="1"/>
    <col min="2" max="2" width="29.44140625" customWidth="1"/>
    <col min="3" max="3" width="2.5546875" customWidth="1"/>
    <col min="4" max="4" width="11.77734375" customWidth="1"/>
    <col min="5" max="5" width="7.5546875" customWidth="1"/>
    <col min="6" max="6" width="11.44140625" customWidth="1"/>
    <col min="7" max="7" width="9.21875" customWidth="1"/>
    <col min="8" max="8" width="26.109375" customWidth="1"/>
    <col min="10" max="10" width="12" customWidth="1"/>
  </cols>
  <sheetData>
    <row r="1" spans="2:11" ht="6" customHeight="1" x14ac:dyDescent="0.3"/>
    <row r="2" spans="2:11" ht="15.6" x14ac:dyDescent="0.3">
      <c r="B2" s="10" t="s">
        <v>0</v>
      </c>
    </row>
    <row r="3" spans="2:11" x14ac:dyDescent="0.3">
      <c r="B3" t="s">
        <v>1</v>
      </c>
      <c r="H3" t="s">
        <v>36</v>
      </c>
      <c r="I3" t="s">
        <v>43</v>
      </c>
    </row>
    <row r="4" spans="2:11" x14ac:dyDescent="0.3">
      <c r="B4" t="s">
        <v>50</v>
      </c>
      <c r="I4" t="s">
        <v>44</v>
      </c>
    </row>
    <row r="5" spans="2:11" x14ac:dyDescent="0.3">
      <c r="B5" s="18" t="s">
        <v>51</v>
      </c>
      <c r="I5" t="s">
        <v>45</v>
      </c>
    </row>
    <row r="7" spans="2:11" x14ac:dyDescent="0.3">
      <c r="B7" t="s">
        <v>40</v>
      </c>
    </row>
    <row r="8" spans="2:11" x14ac:dyDescent="0.3">
      <c r="B8" t="s">
        <v>52</v>
      </c>
    </row>
    <row r="10" spans="2:11" x14ac:dyDescent="0.3">
      <c r="B10" s="1" t="s">
        <v>42</v>
      </c>
      <c r="H10" s="19" t="s">
        <v>4</v>
      </c>
    </row>
    <row r="11" spans="2:11" x14ac:dyDescent="0.3">
      <c r="B11" t="s">
        <v>29</v>
      </c>
      <c r="D11" s="6" t="s">
        <v>10</v>
      </c>
      <c r="F11" t="s">
        <v>34</v>
      </c>
    </row>
    <row r="12" spans="2:11" x14ac:dyDescent="0.3">
      <c r="B12" t="s">
        <v>37</v>
      </c>
      <c r="D12" s="3">
        <v>36</v>
      </c>
      <c r="E12" t="str">
        <f>D11</f>
        <v>in</v>
      </c>
      <c r="F12" t="s">
        <v>20</v>
      </c>
      <c r="H12" t="s">
        <v>16</v>
      </c>
      <c r="J12" s="2">
        <f>D13-D12</f>
        <v>118</v>
      </c>
      <c r="K12" t="str">
        <f>D11</f>
        <v>in</v>
      </c>
    </row>
    <row r="13" spans="2:11" x14ac:dyDescent="0.3">
      <c r="B13" t="s">
        <v>38</v>
      </c>
      <c r="D13" s="3">
        <v>154</v>
      </c>
      <c r="E13" t="str">
        <f>D11</f>
        <v>in</v>
      </c>
      <c r="F13" t="s">
        <v>20</v>
      </c>
    </row>
    <row r="14" spans="2:11" x14ac:dyDescent="0.3">
      <c r="B14" t="s">
        <v>39</v>
      </c>
      <c r="H14" t="s">
        <v>47</v>
      </c>
      <c r="I14" t="s">
        <v>6</v>
      </c>
      <c r="J14" s="7">
        <f>36/D36*J12</f>
        <v>146.1888888888889</v>
      </c>
      <c r="K14" t="str">
        <f>D11</f>
        <v>in</v>
      </c>
    </row>
    <row r="15" spans="2:11" x14ac:dyDescent="0.3">
      <c r="B15" t="s">
        <v>49</v>
      </c>
      <c r="D15" s="3">
        <v>84</v>
      </c>
      <c r="E15" t="str">
        <f>D11</f>
        <v>in</v>
      </c>
      <c r="F15" t="s">
        <v>20</v>
      </c>
      <c r="I15" t="s">
        <v>5</v>
      </c>
      <c r="J15" s="7">
        <f>J14*D23/D22</f>
        <v>97.459259259259269</v>
      </c>
      <c r="K15" t="str">
        <f>D11</f>
        <v>in</v>
      </c>
    </row>
    <row r="16" spans="2:11" x14ac:dyDescent="0.3">
      <c r="B16" s="15" t="s">
        <v>46</v>
      </c>
      <c r="D16" s="3">
        <v>180</v>
      </c>
      <c r="E16" t="str">
        <f>D11</f>
        <v>in</v>
      </c>
      <c r="F16" t="s">
        <v>20</v>
      </c>
      <c r="H16" t="s">
        <v>48</v>
      </c>
      <c r="I16" t="s">
        <v>6</v>
      </c>
      <c r="J16" s="7">
        <f>IF(J14&gt;D16,D16,J14)</f>
        <v>146.1888888888889</v>
      </c>
    </row>
    <row r="17" spans="2:11" x14ac:dyDescent="0.3">
      <c r="B17" s="15" t="s">
        <v>39</v>
      </c>
      <c r="I17" t="s">
        <v>5</v>
      </c>
      <c r="J17" s="7">
        <f>IF( J15&gt;D15,D15,J15)</f>
        <v>84</v>
      </c>
    </row>
    <row r="18" spans="2:11" x14ac:dyDescent="0.3">
      <c r="J18" s="11"/>
    </row>
    <row r="19" spans="2:11" x14ac:dyDescent="0.3">
      <c r="B19" s="1" t="s">
        <v>2</v>
      </c>
      <c r="H19" t="s">
        <v>7</v>
      </c>
      <c r="I19" t="s">
        <v>6</v>
      </c>
      <c r="J19" s="7">
        <f>J16*0.9</f>
        <v>131.57000000000002</v>
      </c>
      <c r="K19" t="str">
        <f>D11</f>
        <v>in</v>
      </c>
    </row>
    <row r="20" spans="2:11" x14ac:dyDescent="0.3">
      <c r="B20" t="s">
        <v>3</v>
      </c>
      <c r="D20" s="3" t="s">
        <v>35</v>
      </c>
      <c r="E20" s="3"/>
      <c r="F20" s="3"/>
      <c r="I20" t="s">
        <v>5</v>
      </c>
      <c r="J20" s="7">
        <f>J17*0.9</f>
        <v>75.600000000000009</v>
      </c>
      <c r="K20" t="str">
        <f>D11</f>
        <v>in</v>
      </c>
    </row>
    <row r="21" spans="2:11" x14ac:dyDescent="0.3">
      <c r="J21" s="11"/>
    </row>
    <row r="22" spans="2:11" x14ac:dyDescent="0.3">
      <c r="B22" t="s">
        <v>30</v>
      </c>
      <c r="D22" s="3">
        <v>5184</v>
      </c>
      <c r="F22" t="s">
        <v>20</v>
      </c>
      <c r="H22" t="s">
        <v>24</v>
      </c>
      <c r="J22" s="12">
        <f>J23/25.4</f>
        <v>2.8200017146776408E-2</v>
      </c>
      <c r="K22" t="s">
        <v>10</v>
      </c>
    </row>
    <row r="23" spans="2:11" x14ac:dyDescent="0.3">
      <c r="B23" t="s">
        <v>31</v>
      </c>
      <c r="D23" s="3">
        <v>3456</v>
      </c>
      <c r="F23" t="s">
        <v>20</v>
      </c>
      <c r="J23" s="12">
        <f>J14/D22*D38</f>
        <v>0.71628043552812071</v>
      </c>
      <c r="K23" t="s">
        <v>8</v>
      </c>
    </row>
    <row r="24" spans="2:11" x14ac:dyDescent="0.3">
      <c r="J24" s="13"/>
    </row>
    <row r="25" spans="2:11" x14ac:dyDescent="0.3">
      <c r="B25" s="4" t="s">
        <v>19</v>
      </c>
      <c r="D25" s="17" t="s">
        <v>22</v>
      </c>
      <c r="E25" s="17"/>
      <c r="F25" t="s">
        <v>34</v>
      </c>
      <c r="H25" t="s">
        <v>25</v>
      </c>
      <c r="J25" s="12">
        <f>J22*5</f>
        <v>0.14100008573388204</v>
      </c>
      <c r="K25" t="s">
        <v>10</v>
      </c>
    </row>
    <row r="26" spans="2:11" x14ac:dyDescent="0.3">
      <c r="J26" s="12">
        <f>J23*5</f>
        <v>3.5814021776406033</v>
      </c>
      <c r="K26" t="s">
        <v>8</v>
      </c>
    </row>
    <row r="27" spans="2:11" x14ac:dyDescent="0.3">
      <c r="B27" s="8" t="s">
        <v>11</v>
      </c>
      <c r="J27" s="13"/>
    </row>
    <row r="28" spans="2:11" x14ac:dyDescent="0.3">
      <c r="B28" t="s">
        <v>12</v>
      </c>
      <c r="D28" s="3">
        <v>18</v>
      </c>
      <c r="E28" t="s">
        <v>8</v>
      </c>
      <c r="F28" t="str">
        <f>IF( $D$25=$B$41,"&lt;-enter this","")</f>
        <v>&lt;-enter this</v>
      </c>
      <c r="H28" t="s">
        <v>9</v>
      </c>
      <c r="J28" s="7">
        <f>ROUND(J22*25,2)</f>
        <v>0.71</v>
      </c>
      <c r="K28" t="s">
        <v>10</v>
      </c>
    </row>
    <row r="29" spans="2:11" x14ac:dyDescent="0.3">
      <c r="B29" t="s">
        <v>14</v>
      </c>
      <c r="D29" s="3">
        <v>22.3</v>
      </c>
      <c r="E29" t="s">
        <v>8</v>
      </c>
      <c r="F29" t="str">
        <f t="shared" ref="F29" si="0">IF( $D$25=$B$41,"&lt;-enter this","")</f>
        <v>&lt;-enter this</v>
      </c>
      <c r="J29" s="14">
        <f>ROUND(J23*25,1)</f>
        <v>17.899999999999999</v>
      </c>
      <c r="K29" t="s">
        <v>8</v>
      </c>
    </row>
    <row r="30" spans="2:11" x14ac:dyDescent="0.3">
      <c r="D30" s="5"/>
    </row>
    <row r="31" spans="2:11" x14ac:dyDescent="0.3">
      <c r="B31" s="8" t="s">
        <v>13</v>
      </c>
      <c r="D31" s="5"/>
    </row>
    <row r="32" spans="2:11" x14ac:dyDescent="0.3">
      <c r="B32" t="s">
        <v>15</v>
      </c>
      <c r="D32" s="3">
        <v>29</v>
      </c>
      <c r="E32" t="s">
        <v>8</v>
      </c>
      <c r="F32" t="str">
        <f>IF( $D$25=$B$42,"&lt;-enter this","")</f>
        <v/>
      </c>
    </row>
    <row r="33" spans="2:5" x14ac:dyDescent="0.3">
      <c r="D33" s="5"/>
    </row>
    <row r="34" spans="2:5" x14ac:dyDescent="0.3">
      <c r="D34" s="5"/>
    </row>
    <row r="35" spans="2:5" x14ac:dyDescent="0.3">
      <c r="B35" t="s">
        <v>33</v>
      </c>
    </row>
    <row r="36" spans="2:5" x14ac:dyDescent="0.3">
      <c r="B36" t="s">
        <v>32</v>
      </c>
      <c r="D36" s="7">
        <f>IF(D25=B41,D28/D29*36,D32)</f>
        <v>29.058295964125559</v>
      </c>
      <c r="E36" t="s">
        <v>8</v>
      </c>
    </row>
    <row r="37" spans="2:5" x14ac:dyDescent="0.3">
      <c r="B37" t="s">
        <v>17</v>
      </c>
      <c r="D37" s="14">
        <f>D22*D23/1000000</f>
        <v>17.915904000000001</v>
      </c>
      <c r="E37" t="s">
        <v>18</v>
      </c>
    </row>
    <row r="38" spans="2:5" x14ac:dyDescent="0.3">
      <c r="B38" t="s">
        <v>41</v>
      </c>
      <c r="D38" s="14">
        <f>VLOOKUP(D11,B44:D47,3,FALSE)*10</f>
        <v>25.4</v>
      </c>
    </row>
    <row r="40" spans="2:5" x14ac:dyDescent="0.3">
      <c r="B40" s="16" t="s">
        <v>21</v>
      </c>
      <c r="C40" s="16"/>
      <c r="D40" s="16"/>
      <c r="E40" s="16"/>
    </row>
    <row r="41" spans="2:5" x14ac:dyDescent="0.3">
      <c r="B41" s="9" t="s">
        <v>22</v>
      </c>
    </row>
    <row r="42" spans="2:5" x14ac:dyDescent="0.3">
      <c r="B42" s="9" t="s">
        <v>23</v>
      </c>
    </row>
    <row r="44" spans="2:5" x14ac:dyDescent="0.3">
      <c r="B44" s="9" t="s">
        <v>10</v>
      </c>
      <c r="D44" s="9">
        <v>2.54</v>
      </c>
    </row>
    <row r="45" spans="2:5" x14ac:dyDescent="0.3">
      <c r="B45" s="9" t="s">
        <v>26</v>
      </c>
      <c r="D45" s="9">
        <f>2.54*12</f>
        <v>30.48</v>
      </c>
    </row>
    <row r="46" spans="2:5" x14ac:dyDescent="0.3">
      <c r="B46" s="9" t="s">
        <v>27</v>
      </c>
      <c r="D46" s="9">
        <v>1</v>
      </c>
    </row>
    <row r="47" spans="2:5" x14ac:dyDescent="0.3">
      <c r="B47" s="9" t="s">
        <v>28</v>
      </c>
      <c r="D47" s="9">
        <v>100</v>
      </c>
    </row>
  </sheetData>
  <mergeCells count="2">
    <mergeCell ref="B40:E40"/>
    <mergeCell ref="D25:E25"/>
  </mergeCells>
  <dataValidations count="2">
    <dataValidation type="list" showInputMessage="1" showErrorMessage="1" errorTitle="Choose correct option" error="Use the drop down arrow to choose one of the two valid choices for camera parameter definition." sqref="D25">
      <formula1>f_choice</formula1>
    </dataValidation>
    <dataValidation type="list" showInputMessage="1" showErrorMessage="1" errorTitle="Incorrect units" error="Choose one of the valid units from the drop down." sqref="D11">
      <formula1>units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f_choice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Walford</dc:creator>
  <cp:lastModifiedBy>Alan Walford</cp:lastModifiedBy>
  <dcterms:created xsi:type="dcterms:W3CDTF">2017-06-17T16:32:41Z</dcterms:created>
  <dcterms:modified xsi:type="dcterms:W3CDTF">2017-08-01T23:39:08Z</dcterms:modified>
</cp:coreProperties>
</file>